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Documentos aprobación ajuste N°2 - 2018000040029\Anexos ajuste N°2 - 2018000040029\"/>
    </mc:Choice>
  </mc:AlternateContent>
  <xr:revisionPtr revIDLastSave="0" documentId="8_{C48FBEF7-7D35-46A9-8BBE-6D8552FAA0F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G14" i="1"/>
  <c r="C23" i="1"/>
  <c r="E17" i="1"/>
  <c r="C28" i="1" s="1"/>
  <c r="G16" i="1"/>
  <c r="G15" i="1"/>
  <c r="G13" i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C17" i="1"/>
  <c r="D17" i="1" s="1"/>
  <c r="E23" i="1" s="1"/>
  <c r="G23" i="1" s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3" i="1" l="1"/>
  <c r="F17" i="1"/>
  <c r="G17" i="1" s="1"/>
  <c r="E28" i="1" s="1"/>
  <c r="G28" i="1" s="1"/>
  <c r="G3" i="1"/>
  <c r="I28" i="1" l="1"/>
</calcChain>
</file>

<file path=xl/sharedStrings.xml><?xml version="1.0" encoding="utf-8"?>
<sst xmlns="http://schemas.openxmlformats.org/spreadsheetml/2006/main" count="34" uniqueCount="25">
  <si>
    <t>AJUSTE 2021</t>
  </si>
  <si>
    <t>Costo inicial</t>
  </si>
  <si>
    <t>Cambio en el costo</t>
  </si>
  <si>
    <t>Actividades</t>
  </si>
  <si>
    <t>Realizar obras de explanación</t>
  </si>
  <si>
    <t>Realizar afirmado, sub-base y base granular</t>
  </si>
  <si>
    <t>Realizar transporte de material</t>
  </si>
  <si>
    <t>Realizar pavimentación con asfalto, pinturas, geotextiles y neoprenos</t>
  </si>
  <si>
    <t>Realizar PAGA</t>
  </si>
  <si>
    <t>Realizar PMT</t>
  </si>
  <si>
    <t>Realizar interventoría</t>
  </si>
  <si>
    <t>Administración</t>
  </si>
  <si>
    <t>Utilidad</t>
  </si>
  <si>
    <t>Licencia Ambiental</t>
  </si>
  <si>
    <t>Imprevisto</t>
  </si>
  <si>
    <t>reajuste</t>
  </si>
  <si>
    <t>totales</t>
  </si>
  <si>
    <t>AJUSTE 2022</t>
  </si>
  <si>
    <t>Costo ajustado</t>
  </si>
  <si>
    <r>
      <t xml:space="preserve">b) 	Valor total del proyecto.  </t>
    </r>
    <r>
      <rPr>
        <sz val="11"/>
        <rFont val="Arial Narrow"/>
        <family val="2"/>
      </rPr>
      <t>Procederá cuando la modificación esté orientada a:</t>
    </r>
    <r>
      <rPr>
        <b/>
        <sz val="11"/>
        <rFont val="Arial Narrow"/>
        <family val="2"/>
      </rPr>
      <t xml:space="preserve"> i. </t>
    </r>
    <r>
      <rPr>
        <sz val="11"/>
        <rFont val="Arial Narrow"/>
        <family val="2"/>
      </rPr>
      <t xml:space="preserve">Incrementar hasta el 50% del valor total inicial aprobado para el proyecto; ii.	Disminuir los montos aprobados, caso en el cual se deberá realizar la respectiva liberación de recursos atendiendo lo dispuesto en la Sección 2 del Capítulo 5 del Acuerdo Único de Comisión Rectora. </t>
    </r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</si>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</sst>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0" fontId="3" fillId="0" borderId="11" xfId="3" applyNumberFormat="1" applyFont="1" applyBorder="1" applyAlignment="1">
      <alignment horizontal="center" vertical="center"/>
    </xf>
    <xf numFmtId="10" fontId="3" fillId="0" borderId="12" xfId="3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20" zoomScaleNormal="120" workbookViewId="0">
      <selection activeCell="I28" sqref="I28:J28"/>
    </sheetView>
  </sheetViews>
  <sheetFormatPr baseColWidth="10" defaultColWidth="10.73046875" defaultRowHeight="14.25" x14ac:dyDescent="0.45"/>
  <cols>
    <col min="1" max="1" width="29" style="6" customWidth="1"/>
    <col min="2" max="2" width="19" style="7" customWidth="1"/>
    <col min="3" max="3" width="14.1328125" style="7" bestFit="1" customWidth="1"/>
    <col min="4" max="4" width="17.59765625" style="7" customWidth="1"/>
    <col min="5" max="5" width="16.3984375" customWidth="1"/>
    <col min="6" max="6" width="14.1328125" bestFit="1" customWidth="1"/>
    <col min="7" max="7" width="17.1328125" customWidth="1"/>
  </cols>
  <sheetData>
    <row r="1" spans="1:7" x14ac:dyDescent="0.45">
      <c r="A1" s="5"/>
      <c r="B1" s="25" t="s">
        <v>0</v>
      </c>
      <c r="C1" s="25"/>
      <c r="D1" s="25"/>
      <c r="E1" s="24" t="s">
        <v>17</v>
      </c>
      <c r="F1" s="24"/>
      <c r="G1" s="24"/>
    </row>
    <row r="2" spans="1:7" x14ac:dyDescent="0.45">
      <c r="A2" s="2" t="s">
        <v>3</v>
      </c>
      <c r="B2" s="1" t="s">
        <v>1</v>
      </c>
      <c r="C2" s="2" t="s">
        <v>18</v>
      </c>
      <c r="D2" s="2" t="s">
        <v>2</v>
      </c>
      <c r="E2" s="1" t="s">
        <v>1</v>
      </c>
      <c r="F2" s="2" t="s">
        <v>18</v>
      </c>
      <c r="G2" s="2" t="s">
        <v>2</v>
      </c>
    </row>
    <row r="3" spans="1:7" ht="30.75" customHeight="1" x14ac:dyDescent="0.45">
      <c r="A3" s="5" t="s">
        <v>4</v>
      </c>
      <c r="B3" s="3">
        <v>27757546</v>
      </c>
      <c r="C3" s="3">
        <v>49791505</v>
      </c>
      <c r="D3" s="3">
        <f>+C3-B3</f>
        <v>22033959</v>
      </c>
      <c r="E3" s="3">
        <v>49791505</v>
      </c>
      <c r="F3" s="3">
        <f>+E3+26714180</f>
        <v>76505685</v>
      </c>
      <c r="G3" s="3">
        <f>+F3-E3</f>
        <v>26714180</v>
      </c>
    </row>
    <row r="4" spans="1:7" ht="30.75" customHeight="1" x14ac:dyDescent="0.45">
      <c r="A4" s="5" t="s">
        <v>5</v>
      </c>
      <c r="B4" s="3">
        <v>4666089718</v>
      </c>
      <c r="C4" s="3">
        <v>4388249751</v>
      </c>
      <c r="D4" s="3">
        <f t="shared" ref="D4:D16" si="0">+C4-B4</f>
        <v>-277839967</v>
      </c>
      <c r="E4" s="3">
        <v>4388249751</v>
      </c>
      <c r="F4" s="3">
        <f>+E4+1050608222</f>
        <v>5438857973</v>
      </c>
      <c r="G4" s="3">
        <f t="shared" ref="G4:G16" si="1">+F4-E4</f>
        <v>1050608222</v>
      </c>
    </row>
    <row r="5" spans="1:7" ht="40.5" customHeight="1" x14ac:dyDescent="0.45">
      <c r="A5" s="5" t="s">
        <v>6</v>
      </c>
      <c r="B5" s="3">
        <v>6249931342</v>
      </c>
      <c r="C5" s="3">
        <v>5940318720</v>
      </c>
      <c r="D5" s="3">
        <f t="shared" si="0"/>
        <v>-309612622</v>
      </c>
      <c r="E5" s="3">
        <v>5940318720</v>
      </c>
      <c r="F5" s="3">
        <f>+E5+1475951904</f>
        <v>7416270624</v>
      </c>
      <c r="G5" s="3">
        <f t="shared" si="1"/>
        <v>1475951904</v>
      </c>
    </row>
    <row r="6" spans="1:7" ht="48.75" customHeight="1" x14ac:dyDescent="0.45">
      <c r="A6" s="5" t="s">
        <v>7</v>
      </c>
      <c r="B6" s="3">
        <v>426440794</v>
      </c>
      <c r="C6" s="3">
        <v>387632793</v>
      </c>
      <c r="D6" s="3">
        <f t="shared" si="0"/>
        <v>-38808001</v>
      </c>
      <c r="E6" s="3">
        <v>387632793</v>
      </c>
      <c r="F6" s="3">
        <f>+E6+125728090</f>
        <v>513360883</v>
      </c>
      <c r="G6" s="3">
        <f t="shared" si="1"/>
        <v>125728090</v>
      </c>
    </row>
    <row r="7" spans="1:7" x14ac:dyDescent="0.45">
      <c r="A7" s="5" t="s">
        <v>8</v>
      </c>
      <c r="B7" s="3">
        <v>264047384</v>
      </c>
      <c r="C7" s="3">
        <v>307144151</v>
      </c>
      <c r="D7" s="3">
        <f t="shared" si="0"/>
        <v>43096767</v>
      </c>
      <c r="E7" s="3">
        <v>307144151</v>
      </c>
      <c r="F7" s="3">
        <f>+E7+131655339</f>
        <v>438799490</v>
      </c>
      <c r="G7" s="3">
        <f t="shared" si="1"/>
        <v>131655339</v>
      </c>
    </row>
    <row r="8" spans="1:7" x14ac:dyDescent="0.45">
      <c r="A8" s="5" t="s">
        <v>9</v>
      </c>
      <c r="B8" s="3">
        <v>25063962</v>
      </c>
      <c r="C8" s="3">
        <v>29154803</v>
      </c>
      <c r="D8" s="3">
        <f t="shared" si="0"/>
        <v>4090841</v>
      </c>
      <c r="E8" s="3">
        <v>29154803</v>
      </c>
      <c r="F8" s="3">
        <f>+E8+18387230</f>
        <v>47542033</v>
      </c>
      <c r="G8" s="3">
        <f t="shared" si="1"/>
        <v>18387230</v>
      </c>
    </row>
    <row r="9" spans="1:7" x14ac:dyDescent="0.45">
      <c r="A9" s="5" t="s">
        <v>10</v>
      </c>
      <c r="B9" s="3">
        <v>979612805</v>
      </c>
      <c r="C9" s="3">
        <v>1161509409</v>
      </c>
      <c r="D9" s="3">
        <f t="shared" si="0"/>
        <v>181896604</v>
      </c>
      <c r="E9" s="3">
        <v>1161509409</v>
      </c>
      <c r="F9" s="3">
        <f>+E9+413242567</f>
        <v>1574751976</v>
      </c>
      <c r="G9" s="3">
        <f t="shared" si="1"/>
        <v>413242567</v>
      </c>
    </row>
    <row r="10" spans="1:7" x14ac:dyDescent="0.45">
      <c r="A10" s="9" t="s">
        <v>11</v>
      </c>
      <c r="B10" s="8"/>
      <c r="C10" s="8">
        <v>1760239819</v>
      </c>
      <c r="D10" s="8">
        <f t="shared" si="0"/>
        <v>1760239819</v>
      </c>
      <c r="E10" s="8">
        <v>1760239819</v>
      </c>
      <c r="F10" s="8">
        <f>+E10+438016892</f>
        <v>2198256711</v>
      </c>
      <c r="G10" s="8">
        <f t="shared" si="1"/>
        <v>438016892</v>
      </c>
    </row>
    <row r="11" spans="1:7" x14ac:dyDescent="0.45">
      <c r="A11" s="9" t="s">
        <v>12</v>
      </c>
      <c r="B11" s="8"/>
      <c r="C11" s="8">
        <v>538299638</v>
      </c>
      <c r="D11" s="8">
        <f t="shared" si="0"/>
        <v>538299638</v>
      </c>
      <c r="E11" s="8">
        <v>538299638</v>
      </c>
      <c r="F11" s="8">
        <f>+E11+133950120</f>
        <v>672249758</v>
      </c>
      <c r="G11" s="8">
        <f t="shared" si="1"/>
        <v>133950120</v>
      </c>
    </row>
    <row r="12" spans="1:7" ht="15" customHeight="1" x14ac:dyDescent="0.45">
      <c r="A12" s="9" t="s">
        <v>13</v>
      </c>
      <c r="B12" s="8"/>
      <c r="C12" s="8">
        <v>63928040</v>
      </c>
      <c r="D12" s="8">
        <f t="shared" si="0"/>
        <v>63928040</v>
      </c>
      <c r="E12" s="8">
        <v>63928040</v>
      </c>
      <c r="F12" s="8">
        <f>+E12+114247043</f>
        <v>178175083</v>
      </c>
      <c r="G12" s="8">
        <f t="shared" si="1"/>
        <v>114247043</v>
      </c>
    </row>
    <row r="13" spans="1:7" x14ac:dyDescent="0.45">
      <c r="A13" s="9" t="s">
        <v>14</v>
      </c>
      <c r="B13" s="8"/>
      <c r="C13" s="8">
        <v>138830517.19999999</v>
      </c>
      <c r="D13" s="8">
        <f t="shared" si="0"/>
        <v>138830517.19999999</v>
      </c>
      <c r="E13" s="8">
        <v>138830517.19999999</v>
      </c>
      <c r="F13" s="8">
        <f>E13+40185035</f>
        <v>179015552.19999999</v>
      </c>
      <c r="G13" s="8">
        <f t="shared" si="1"/>
        <v>40185035</v>
      </c>
    </row>
    <row r="14" spans="1:7" x14ac:dyDescent="0.45">
      <c r="A14" s="9" t="s">
        <v>15</v>
      </c>
      <c r="B14" s="8"/>
      <c r="C14" s="8">
        <v>94204581</v>
      </c>
      <c r="D14" s="8">
        <f t="shared" si="0"/>
        <v>94204581</v>
      </c>
      <c r="E14" s="8">
        <v>94204581</v>
      </c>
      <c r="F14" s="8">
        <f>+E14</f>
        <v>94204581</v>
      </c>
      <c r="G14" s="8">
        <f>+F14-E14</f>
        <v>0</v>
      </c>
    </row>
    <row r="15" spans="1:7" x14ac:dyDescent="0.45">
      <c r="A15" s="5"/>
      <c r="B15" s="3"/>
      <c r="C15" s="3"/>
      <c r="D15" s="3">
        <f t="shared" si="0"/>
        <v>0</v>
      </c>
      <c r="E15" s="3"/>
      <c r="F15" s="3"/>
      <c r="G15" s="3">
        <f t="shared" si="1"/>
        <v>0</v>
      </c>
    </row>
    <row r="16" spans="1:7" x14ac:dyDescent="0.45">
      <c r="A16" s="5"/>
      <c r="B16" s="3"/>
      <c r="C16" s="3"/>
      <c r="D16" s="3">
        <f t="shared" si="0"/>
        <v>0</v>
      </c>
      <c r="E16" s="3"/>
      <c r="F16" s="3"/>
      <c r="G16" s="3">
        <f t="shared" si="1"/>
        <v>0</v>
      </c>
    </row>
    <row r="17" spans="1:10" x14ac:dyDescent="0.45">
      <c r="A17" s="5" t="s">
        <v>16</v>
      </c>
      <c r="B17" s="4">
        <f>SUM(B3:B16)</f>
        <v>12638943551</v>
      </c>
      <c r="C17" s="4">
        <f>SUM(C3:C16)</f>
        <v>14859303727.200001</v>
      </c>
      <c r="D17" s="3">
        <f>+C17-B17</f>
        <v>2220360176.2000008</v>
      </c>
      <c r="E17" s="4">
        <f>SUM(E3:E16)</f>
        <v>14859303727.200001</v>
      </c>
      <c r="F17" s="4">
        <f>SUM(F3:F16)</f>
        <v>18827990349.200001</v>
      </c>
      <c r="G17" s="3">
        <f>+F17-E17</f>
        <v>3968686622</v>
      </c>
    </row>
    <row r="20" spans="1:10" ht="14.65" thickBot="1" x14ac:dyDescent="0.5">
      <c r="A20" s="6">
        <v>2021</v>
      </c>
    </row>
    <row r="21" spans="1:10" ht="35.65" customHeight="1" thickBot="1" x14ac:dyDescent="0.5">
      <c r="A21" s="13" t="s">
        <v>19</v>
      </c>
      <c r="B21" s="14"/>
      <c r="C21" s="14"/>
      <c r="D21" s="14"/>
      <c r="E21" s="14"/>
      <c r="F21" s="14"/>
      <c r="G21" s="14"/>
      <c r="H21" s="14"/>
      <c r="I21" s="14"/>
      <c r="J21" s="15"/>
    </row>
    <row r="22" spans="1:10" ht="40.5" customHeight="1" x14ac:dyDescent="0.45">
      <c r="A22" s="16" t="s">
        <v>20</v>
      </c>
      <c r="B22" s="17"/>
      <c r="C22" s="20" t="s">
        <v>21</v>
      </c>
      <c r="D22" s="20"/>
      <c r="E22" s="20" t="s">
        <v>22</v>
      </c>
      <c r="F22" s="20"/>
      <c r="G22" s="21" t="s">
        <v>23</v>
      </c>
      <c r="H22" s="21"/>
      <c r="I22" s="21" t="s">
        <v>24</v>
      </c>
      <c r="J22" s="22"/>
    </row>
    <row r="23" spans="1:10" ht="14.65" thickBot="1" x14ac:dyDescent="0.5">
      <c r="A23" s="18"/>
      <c r="B23" s="19"/>
      <c r="C23" s="23">
        <f>B17</f>
        <v>12638943551</v>
      </c>
      <c r="D23" s="23"/>
      <c r="E23" s="23">
        <f>D17</f>
        <v>2220360176.2000008</v>
      </c>
      <c r="F23" s="23"/>
      <c r="G23" s="10">
        <f>E23+C23</f>
        <v>14859303727.200001</v>
      </c>
      <c r="H23" s="10"/>
      <c r="I23" s="11">
        <f>+E23/C23</f>
        <v>0.17567608932190576</v>
      </c>
      <c r="J23" s="12"/>
    </row>
    <row r="25" spans="1:10" ht="14.65" thickBot="1" x14ac:dyDescent="0.5">
      <c r="A25" s="6">
        <v>2022</v>
      </c>
    </row>
    <row r="26" spans="1:10" ht="34.5" customHeight="1" thickBot="1" x14ac:dyDescent="0.5">
      <c r="A26" s="13" t="s">
        <v>19</v>
      </c>
      <c r="B26" s="14"/>
      <c r="C26" s="14"/>
      <c r="D26" s="14"/>
      <c r="E26" s="14"/>
      <c r="F26" s="14"/>
      <c r="G26" s="14"/>
      <c r="H26" s="14"/>
      <c r="I26" s="14"/>
      <c r="J26" s="15"/>
    </row>
    <row r="27" spans="1:10" ht="24.75" customHeight="1" x14ac:dyDescent="0.45">
      <c r="A27" s="16" t="s">
        <v>20</v>
      </c>
      <c r="B27" s="17"/>
      <c r="C27" s="20" t="s">
        <v>21</v>
      </c>
      <c r="D27" s="20"/>
      <c r="E27" s="20" t="s">
        <v>22</v>
      </c>
      <c r="F27" s="20"/>
      <c r="G27" s="21" t="s">
        <v>23</v>
      </c>
      <c r="H27" s="21"/>
      <c r="I27" s="21" t="s">
        <v>24</v>
      </c>
      <c r="J27" s="22"/>
    </row>
    <row r="28" spans="1:10" ht="14.65" thickBot="1" x14ac:dyDescent="0.5">
      <c r="A28" s="18"/>
      <c r="B28" s="19"/>
      <c r="C28" s="23">
        <f>E17</f>
        <v>14859303727.200001</v>
      </c>
      <c r="D28" s="23"/>
      <c r="E28" s="23">
        <f>G17</f>
        <v>3968686622</v>
      </c>
      <c r="F28" s="23"/>
      <c r="G28" s="10">
        <f>E28+C28</f>
        <v>18827990349.200001</v>
      </c>
      <c r="H28" s="10"/>
      <c r="I28" s="11">
        <f>+E28/C28</f>
        <v>0.26708429243123333</v>
      </c>
      <c r="J28" s="12"/>
    </row>
  </sheetData>
  <mergeCells count="22">
    <mergeCell ref="E1:G1"/>
    <mergeCell ref="A21:J21"/>
    <mergeCell ref="A22:B23"/>
    <mergeCell ref="C22:D22"/>
    <mergeCell ref="E22:F22"/>
    <mergeCell ref="G22:H22"/>
    <mergeCell ref="I22:J22"/>
    <mergeCell ref="C23:D23"/>
    <mergeCell ref="E23:F23"/>
    <mergeCell ref="B1:D1"/>
    <mergeCell ref="G28:H28"/>
    <mergeCell ref="I28:J28"/>
    <mergeCell ref="G23:H23"/>
    <mergeCell ref="I23:J23"/>
    <mergeCell ref="A26:J26"/>
    <mergeCell ref="A27:B28"/>
    <mergeCell ref="C27:D27"/>
    <mergeCell ref="E27:F27"/>
    <mergeCell ref="G27:H27"/>
    <mergeCell ref="I27:J27"/>
    <mergeCell ref="C28:D28"/>
    <mergeCell ref="E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Duque</cp:lastModifiedBy>
  <dcterms:created xsi:type="dcterms:W3CDTF">2022-12-19T17:32:22Z</dcterms:created>
  <dcterms:modified xsi:type="dcterms:W3CDTF">2022-12-29T17:49:03Z</dcterms:modified>
</cp:coreProperties>
</file>